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11325" activeTab="0"/>
  </bookViews>
  <sheets>
    <sheet name="Задание 1-4" sheetId="1" r:id="rId1"/>
    <sheet name="Задание 5" sheetId="2" r:id="rId2"/>
  </sheets>
  <definedNames/>
  <calcPr fullCalcOnLoad="1"/>
</workbook>
</file>

<file path=xl/sharedStrings.xml><?xml version="1.0" encoding="utf-8"?>
<sst xmlns="http://schemas.openxmlformats.org/spreadsheetml/2006/main" count="75" uniqueCount="50">
  <si>
    <r>
      <t>N</t>
    </r>
    <r>
      <rPr>
        <b/>
        <vertAlign val="subscript"/>
        <sz val="10"/>
        <rFont val="Arial Cyr"/>
        <family val="0"/>
      </rPr>
      <t>5</t>
    </r>
  </si>
  <si>
    <t>n</t>
  </si>
  <si>
    <r>
      <t>Р</t>
    </r>
    <r>
      <rPr>
        <b/>
        <vertAlign val="subscript"/>
        <sz val="10"/>
        <rFont val="Times New Roman"/>
        <family val="1"/>
      </rPr>
      <t>0</t>
    </r>
    <r>
      <rPr>
        <b/>
        <sz val="10"/>
        <rFont val="Times New Roman"/>
        <family val="1"/>
      </rPr>
      <t>, МПа</t>
    </r>
  </si>
  <si>
    <r>
      <t>t</t>
    </r>
    <r>
      <rPr>
        <b/>
        <vertAlign val="subscript"/>
        <sz val="10"/>
        <rFont val="Times New Roman"/>
        <family val="1"/>
      </rPr>
      <t>0</t>
    </r>
    <r>
      <rPr>
        <b/>
        <sz val="10"/>
        <rFont val="Times New Roman"/>
        <family val="1"/>
      </rPr>
      <t xml:space="preserve">, </t>
    </r>
    <r>
      <rPr>
        <b/>
        <vertAlign val="superscript"/>
        <sz val="10"/>
        <rFont val="Times New Roman"/>
        <family val="1"/>
      </rPr>
      <t>о</t>
    </r>
    <r>
      <rPr>
        <b/>
        <sz val="10"/>
        <rFont val="Times New Roman"/>
        <family val="1"/>
      </rPr>
      <t>С</t>
    </r>
  </si>
  <si>
    <t>Рк, МПа</t>
  </si>
  <si>
    <r>
      <rPr>
        <b/>
        <sz val="10"/>
        <rFont val="Symbol"/>
        <family val="1"/>
      </rPr>
      <t>h</t>
    </r>
    <r>
      <rPr>
        <b/>
        <vertAlign val="subscript"/>
        <sz val="10"/>
        <rFont val="Times New Roman"/>
        <family val="1"/>
      </rPr>
      <t>oi</t>
    </r>
  </si>
  <si>
    <r>
      <rPr>
        <b/>
        <sz val="10"/>
        <rFont val="Symbol"/>
        <family val="1"/>
      </rPr>
      <t>h</t>
    </r>
    <r>
      <rPr>
        <b/>
        <vertAlign val="subscript"/>
        <sz val="10"/>
        <rFont val="Times New Roman"/>
        <family val="1"/>
      </rPr>
      <t>н</t>
    </r>
  </si>
  <si>
    <t>Обязательно при завершении ввода этих трех цифр выйдите из поля таблицы !</t>
  </si>
  <si>
    <t xml:space="preserve">Программа выдает параметры ПТУ и число регенеративных подогревателей n. </t>
  </si>
  <si>
    <r>
      <t>t</t>
    </r>
    <r>
      <rPr>
        <b/>
        <vertAlign val="subscript"/>
        <sz val="10"/>
        <rFont val="Times New Roman"/>
        <family val="1"/>
      </rPr>
      <t>вп</t>
    </r>
    <r>
      <rPr>
        <b/>
        <sz val="10"/>
        <rFont val="Times New Roman"/>
        <family val="1"/>
      </rPr>
      <t>=tо</t>
    </r>
    <r>
      <rPr>
        <b/>
        <vertAlign val="sub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, </t>
    </r>
    <r>
      <rPr>
        <b/>
        <vertAlign val="superscript"/>
        <sz val="10"/>
        <rFont val="Times New Roman"/>
        <family val="1"/>
      </rPr>
      <t>о</t>
    </r>
    <r>
      <rPr>
        <b/>
        <sz val="10"/>
        <rFont val="Times New Roman"/>
        <family val="1"/>
      </rPr>
      <t>С</t>
    </r>
  </si>
  <si>
    <r>
      <t>Р</t>
    </r>
    <r>
      <rPr>
        <b/>
        <vertAlign val="subscript"/>
        <sz val="10"/>
        <rFont val="Times New Roman"/>
        <family val="1"/>
      </rPr>
      <t>вп</t>
    </r>
    <r>
      <rPr>
        <b/>
        <sz val="10"/>
        <rFont val="Times New Roman"/>
        <family val="1"/>
      </rPr>
      <t>, МПа</t>
    </r>
  </si>
  <si>
    <r>
      <rPr>
        <b/>
        <sz val="10"/>
        <rFont val="Symbol"/>
        <family val="1"/>
      </rPr>
      <t>h</t>
    </r>
    <r>
      <rPr>
        <b/>
        <vertAlign val="subscript"/>
        <sz val="10"/>
        <rFont val="Times New Roman"/>
        <family val="1"/>
      </rPr>
      <t>oi</t>
    </r>
    <r>
      <rPr>
        <b/>
        <vertAlign val="superscript"/>
        <sz val="10"/>
        <rFont val="Times New Roman"/>
        <family val="1"/>
      </rPr>
      <t>ЧВД</t>
    </r>
  </si>
  <si>
    <r>
      <rPr>
        <b/>
        <sz val="10"/>
        <rFont val="Symbol"/>
        <family val="1"/>
      </rPr>
      <t>h</t>
    </r>
    <r>
      <rPr>
        <b/>
        <vertAlign val="subscript"/>
        <sz val="10"/>
        <rFont val="Times New Roman"/>
        <family val="1"/>
      </rPr>
      <t>oi</t>
    </r>
    <r>
      <rPr>
        <b/>
        <vertAlign val="superscript"/>
        <sz val="10"/>
        <rFont val="Times New Roman"/>
        <family val="1"/>
      </rPr>
      <t>ЧНД</t>
    </r>
  </si>
  <si>
    <r>
      <t>W</t>
    </r>
    <r>
      <rPr>
        <b/>
        <vertAlign val="subscript"/>
        <sz val="10"/>
        <rFont val="Trebuchet MS"/>
        <family val="2"/>
      </rPr>
      <t>э</t>
    </r>
    <r>
      <rPr>
        <b/>
        <sz val="10"/>
        <rFont val="Times New Roman"/>
        <family val="1"/>
      </rPr>
      <t>, МВт</t>
    </r>
  </si>
  <si>
    <r>
      <t xml:space="preserve">Для всех вариантов принять одинаковыми КПД механический и генератора </t>
    </r>
    <r>
      <rPr>
        <b/>
        <sz val="12"/>
        <rFont val="Symbol"/>
        <family val="1"/>
      </rPr>
      <t>h</t>
    </r>
    <r>
      <rPr>
        <b/>
        <vertAlign val="subscript"/>
        <sz val="12"/>
        <rFont val="Arial Cyr"/>
        <family val="0"/>
      </rPr>
      <t>м</t>
    </r>
    <r>
      <rPr>
        <b/>
        <sz val="12"/>
        <rFont val="Arial Cyr"/>
        <family val="0"/>
      </rPr>
      <t>=</t>
    </r>
    <r>
      <rPr>
        <b/>
        <sz val="12"/>
        <color indexed="14"/>
        <rFont val="Arial Cyr"/>
        <family val="0"/>
      </rPr>
      <t xml:space="preserve">0,98, </t>
    </r>
    <r>
      <rPr>
        <b/>
        <sz val="12"/>
        <rFont val="Symbol"/>
        <family val="1"/>
      </rPr>
      <t>h</t>
    </r>
    <r>
      <rPr>
        <b/>
        <vertAlign val="subscript"/>
        <sz val="12"/>
        <rFont val="Arial Cyr"/>
        <family val="0"/>
      </rPr>
      <t>г</t>
    </r>
    <r>
      <rPr>
        <b/>
        <sz val="12"/>
        <rFont val="Arial Cyr"/>
        <family val="0"/>
      </rPr>
      <t>=</t>
    </r>
    <r>
      <rPr>
        <b/>
        <sz val="12"/>
        <color indexed="14"/>
        <rFont val="Arial Cyr"/>
        <family val="0"/>
      </rPr>
      <t>0,99</t>
    </r>
  </si>
  <si>
    <t xml:space="preserve">     Активировать здесь</t>
  </si>
  <si>
    <t xml:space="preserve">Величины данной таблицы и будут исходными данными для простого цикла ПТУ, </t>
  </si>
  <si>
    <t xml:space="preserve">ПТУ с вторичным пароперегревателем и регенеративного цикла ПТУ. </t>
  </si>
  <si>
    <t>Простой цикл ПТУ</t>
  </si>
  <si>
    <t>Цикл ПТУ с ВПП</t>
  </si>
  <si>
    <t>Регенеративный    цикл ПТУ</t>
  </si>
  <si>
    <r>
      <t>N</t>
    </r>
    <r>
      <rPr>
        <b/>
        <vertAlign val="subscript"/>
        <sz val="10"/>
        <rFont val="Arial Cyr"/>
        <family val="0"/>
      </rPr>
      <t>3</t>
    </r>
  </si>
  <si>
    <r>
      <t>N</t>
    </r>
    <r>
      <rPr>
        <b/>
        <vertAlign val="subscript"/>
        <sz val="10"/>
        <rFont val="Arial Cyr"/>
        <family val="0"/>
      </rPr>
      <t>4</t>
    </r>
  </si>
  <si>
    <r>
      <t>В колонках N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, N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и N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</t>
    </r>
    <r>
      <rPr>
        <sz val="12"/>
        <color indexed="30"/>
        <rFont val="Arial"/>
        <family val="2"/>
      </rPr>
      <t>ставятся последние три цифры номера зачетной книжки.</t>
    </r>
    <r>
      <rPr>
        <sz val="12"/>
        <rFont val="Arial"/>
        <family val="2"/>
      </rPr>
      <t xml:space="preserve"> </t>
    </r>
  </si>
  <si>
    <t>Последние три цифры зачетной книжки</t>
  </si>
  <si>
    <r>
      <rPr>
        <b/>
        <sz val="12"/>
        <rFont val="Times New Roman"/>
        <family val="1"/>
      </rPr>
      <t>t</t>
    </r>
    <r>
      <rPr>
        <b/>
        <vertAlign val="subscript"/>
        <sz val="10"/>
        <rFont val="Times New Roman"/>
        <family val="1"/>
      </rPr>
      <t>0</t>
    </r>
    <r>
      <rPr>
        <b/>
        <sz val="10"/>
        <rFont val="Times New Roman"/>
        <family val="1"/>
      </rPr>
      <t xml:space="preserve">, </t>
    </r>
    <r>
      <rPr>
        <b/>
        <vertAlign val="superscript"/>
        <sz val="10"/>
        <rFont val="Times New Roman"/>
        <family val="1"/>
      </rPr>
      <t>о</t>
    </r>
    <r>
      <rPr>
        <b/>
        <sz val="10"/>
        <rFont val="Times New Roman"/>
        <family val="1"/>
      </rPr>
      <t>С</t>
    </r>
  </si>
  <si>
    <r>
      <t>Р</t>
    </r>
    <r>
      <rPr>
        <b/>
        <vertAlign val="subscript"/>
        <sz val="10"/>
        <rFont val="Times New Roman"/>
        <family val="1"/>
      </rPr>
      <t>к</t>
    </r>
    <r>
      <rPr>
        <b/>
        <sz val="10"/>
        <rFont val="Times New Roman"/>
        <family val="1"/>
      </rPr>
      <t>, МПа</t>
    </r>
  </si>
  <si>
    <r>
      <t>Р</t>
    </r>
    <r>
      <rPr>
        <b/>
        <vertAlign val="subscript"/>
        <sz val="10"/>
        <rFont val="Times New Roman"/>
        <family val="1"/>
      </rPr>
      <t>вп</t>
    </r>
    <r>
      <rPr>
        <b/>
        <sz val="10"/>
        <rFont val="Times New Roman"/>
        <family val="1"/>
      </rPr>
      <t>=Р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, МПа</t>
    </r>
  </si>
  <si>
    <r>
      <rPr>
        <b/>
        <sz val="12"/>
        <rFont val="Times New Roman"/>
        <family val="1"/>
      </rPr>
      <t>t</t>
    </r>
    <r>
      <rPr>
        <b/>
        <vertAlign val="subscript"/>
        <sz val="10"/>
        <rFont val="Times New Roman"/>
        <family val="1"/>
      </rPr>
      <t>вп</t>
    </r>
    <r>
      <rPr>
        <b/>
        <sz val="10"/>
        <rFont val="Times New Roman"/>
        <family val="1"/>
      </rPr>
      <t>=t</t>
    </r>
    <r>
      <rPr>
        <b/>
        <vertAlign val="subscript"/>
        <sz val="10"/>
        <rFont val="Times New Roman"/>
        <family val="1"/>
      </rPr>
      <t>о</t>
    </r>
    <r>
      <rPr>
        <b/>
        <sz val="10"/>
        <rFont val="Times New Roman"/>
        <family val="1"/>
      </rPr>
      <t xml:space="preserve"> , оС</t>
    </r>
  </si>
  <si>
    <r>
      <t>Р</t>
    </r>
    <r>
      <rPr>
        <b/>
        <vertAlign val="subscript"/>
        <sz val="10"/>
        <rFont val="Times New Roman"/>
        <family val="1"/>
      </rPr>
      <t>тп</t>
    </r>
    <r>
      <rPr>
        <b/>
        <sz val="10"/>
        <rFont val="Times New Roman"/>
        <family val="1"/>
      </rPr>
      <t>, МПа</t>
    </r>
  </si>
  <si>
    <r>
      <rPr>
        <b/>
        <sz val="12"/>
        <rFont val="Times New Roman"/>
        <family val="1"/>
      </rPr>
      <t>t</t>
    </r>
    <r>
      <rPr>
        <b/>
        <vertAlign val="subscript"/>
        <sz val="12"/>
        <rFont val="Times New Roman"/>
        <family val="1"/>
      </rPr>
      <t>к</t>
    </r>
    <r>
      <rPr>
        <b/>
        <vertAlign val="subscript"/>
        <sz val="10"/>
        <rFont val="Times New Roman"/>
        <family val="1"/>
      </rPr>
      <t xml:space="preserve">тп </t>
    </r>
    <r>
      <rPr>
        <b/>
        <sz val="10"/>
        <rFont val="Times New Roman"/>
        <family val="1"/>
      </rPr>
      <t xml:space="preserve">, </t>
    </r>
    <r>
      <rPr>
        <b/>
        <vertAlign val="superscript"/>
        <sz val="10"/>
        <rFont val="Times New Roman"/>
        <family val="1"/>
      </rPr>
      <t>о</t>
    </r>
    <r>
      <rPr>
        <b/>
        <sz val="10"/>
        <rFont val="Times New Roman"/>
        <family val="1"/>
      </rPr>
      <t>С</t>
    </r>
  </si>
  <si>
    <t>D, кг/с</t>
  </si>
  <si>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ТП</t>
    </r>
    <r>
      <rPr>
        <b/>
        <sz val="10"/>
        <rFont val="Times New Roman"/>
        <family val="1"/>
      </rPr>
      <t>, МВт</t>
    </r>
  </si>
  <si>
    <r>
      <t xml:space="preserve">   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Схема теплофикационной ПТУ приведена на рисунке</t>
    </r>
  </si>
  <si>
    <t xml:space="preserve">Программа выдает параметры теплофикационной ПТУ с вторичным пароперегревателем и регенерацией. </t>
  </si>
  <si>
    <t xml:space="preserve"> </t>
  </si>
  <si>
    <r>
      <t>В колонках N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, N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и N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</t>
    </r>
    <r>
      <rPr>
        <sz val="12"/>
        <color indexed="30"/>
        <rFont val="Arial"/>
        <family val="2"/>
      </rPr>
      <t xml:space="preserve">ставятся последние три цифры номера зачетной книжки. </t>
    </r>
  </si>
  <si>
    <t xml:space="preserve">Величины данной таблицы и будут исходными данными для данной схемы ПТУ. </t>
  </si>
  <si>
    <t>Теплофикационный цикл ПТУ</t>
  </si>
  <si>
    <r>
      <t>N</t>
    </r>
    <r>
      <rPr>
        <b/>
        <vertAlign val="subscript"/>
        <sz val="10"/>
        <rFont val="Agency FB"/>
        <family val="2"/>
      </rPr>
      <t>3</t>
    </r>
  </si>
  <si>
    <t>Рпп, МПа</t>
  </si>
  <si>
    <r>
      <rPr>
        <b/>
        <sz val="10"/>
        <rFont val="Symbol"/>
        <family val="1"/>
      </rPr>
      <t>D</t>
    </r>
    <r>
      <rPr>
        <b/>
        <sz val="10"/>
        <rFont val="Times New Roman"/>
        <family val="1"/>
      </rPr>
      <t>t</t>
    </r>
    <r>
      <rPr>
        <b/>
        <vertAlign val="subscript"/>
        <sz val="10"/>
        <rFont val="Times New Roman"/>
        <family val="1"/>
      </rPr>
      <t>пп</t>
    </r>
    <r>
      <rPr>
        <b/>
        <vertAlign val="sub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, </t>
    </r>
    <r>
      <rPr>
        <b/>
        <vertAlign val="superscript"/>
        <sz val="10"/>
        <rFont val="Times New Roman"/>
        <family val="1"/>
      </rPr>
      <t>о</t>
    </r>
    <r>
      <rPr>
        <b/>
        <sz val="10"/>
        <rFont val="Times New Roman"/>
        <family val="1"/>
      </rPr>
      <t>С</t>
    </r>
  </si>
  <si>
    <t>Цикл АЭС на насыщенном водяном паре</t>
  </si>
  <si>
    <r>
      <rPr>
        <b/>
        <sz val="12"/>
        <rFont val="Times New Roman"/>
        <family val="1"/>
      </rPr>
      <t>х</t>
    </r>
    <r>
      <rPr>
        <b/>
        <vertAlign val="subscript"/>
        <sz val="10"/>
        <rFont val="Times New Roman"/>
        <family val="1"/>
      </rPr>
      <t xml:space="preserve">0 </t>
    </r>
    <r>
      <rPr>
        <b/>
        <sz val="10"/>
        <rFont val="Times New Roman"/>
        <family val="1"/>
      </rPr>
      <t xml:space="preserve">= </t>
    </r>
    <r>
      <rPr>
        <b/>
        <sz val="12"/>
        <rFont val="Times New Roman"/>
        <family val="1"/>
      </rPr>
      <t>х</t>
    </r>
    <r>
      <rPr>
        <b/>
        <vertAlign val="subscript"/>
        <sz val="12"/>
        <rFont val="Times New Roman"/>
        <family val="1"/>
      </rPr>
      <t>с</t>
    </r>
    <r>
      <rPr>
        <b/>
        <sz val="10"/>
        <rFont val="Times New Roman"/>
        <family val="1"/>
      </rPr>
      <t xml:space="preserve">, </t>
    </r>
  </si>
  <si>
    <r>
      <t xml:space="preserve">в дальнейшем давление пароперегревателя </t>
    </r>
    <r>
      <rPr>
        <b/>
        <sz val="12"/>
        <rFont val="Arial"/>
        <family val="2"/>
      </rPr>
      <t>р</t>
    </r>
    <r>
      <rPr>
        <b/>
        <vertAlign val="subscript"/>
        <sz val="12"/>
        <rFont val="Arial"/>
        <family val="2"/>
      </rPr>
      <t>пп</t>
    </r>
    <r>
      <rPr>
        <sz val="12"/>
        <rFont val="Arial"/>
        <family val="2"/>
      </rPr>
      <t xml:space="preserve"> будет оптимизироваться. </t>
    </r>
  </si>
  <si>
    <t>Программа выдает параметры ПТУ АЭС на влажном насыщенном водяном паре для ниже предсталенной схемы.</t>
  </si>
  <si>
    <t>Исходные данные для курсовой работы  "Расчет тепловой экономичности циклов ПТУ" (Задания №1-3)</t>
  </si>
  <si>
    <r>
      <t xml:space="preserve">Исходные данные для курсовой работы   "Расчет тепловой экономичности </t>
    </r>
    <r>
      <rPr>
        <b/>
        <sz val="10"/>
        <color indexed="10"/>
        <rFont val="Arial Cyr"/>
        <family val="0"/>
      </rPr>
      <t>теплофикационного</t>
    </r>
    <r>
      <rPr>
        <b/>
        <sz val="10"/>
        <rFont val="Arial Cyr"/>
        <family val="0"/>
      </rPr>
      <t xml:space="preserve"> цикла ПТУ" (задание № 4)</t>
    </r>
  </si>
  <si>
    <t>Исходные данные для курсовой работы  "Расчет тепловой экономичности циклов АЭС" (задание № 5)</t>
  </si>
  <si>
    <t xml:space="preserve">Величины данной таблицы и будут исходными данными для задания 5 курсовой работы "Расчет цикла АЭС ПТУ",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</si>
</sst>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vertAlign val="subscript"/>
      <sz val="10"/>
      <name val="Arial Cyr"/>
      <family val="0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9"/>
      <name val="Arial Cyr"/>
      <family val="0"/>
    </font>
    <font>
      <b/>
      <sz val="10"/>
      <color indexed="60"/>
      <name val="Arial Cyr"/>
      <family val="0"/>
    </font>
    <font>
      <sz val="10"/>
      <color indexed="60"/>
      <name val="Arial Cyr"/>
      <family val="0"/>
    </font>
    <font>
      <b/>
      <sz val="10"/>
      <color indexed="12"/>
      <name val="Arial Cyr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b/>
      <sz val="10"/>
      <name val="Symbol"/>
      <family val="1"/>
    </font>
    <font>
      <b/>
      <sz val="10"/>
      <name val="Arial"/>
      <family val="2"/>
    </font>
    <font>
      <b/>
      <sz val="10"/>
      <color indexed="14"/>
      <name val="Arial Cyr"/>
      <family val="0"/>
    </font>
    <font>
      <sz val="12"/>
      <color indexed="30"/>
      <name val="Arial"/>
      <family val="2"/>
    </font>
    <font>
      <b/>
      <sz val="12"/>
      <color indexed="10"/>
      <name val="Arial"/>
      <family val="2"/>
    </font>
    <font>
      <b/>
      <vertAlign val="subscript"/>
      <sz val="10"/>
      <name val="Trebuchet MS"/>
      <family val="2"/>
    </font>
    <font>
      <b/>
      <sz val="12"/>
      <name val="Arial Cyr"/>
      <family val="0"/>
    </font>
    <font>
      <b/>
      <sz val="12"/>
      <color indexed="14"/>
      <name val="Arial Cyr"/>
      <family val="0"/>
    </font>
    <font>
      <b/>
      <sz val="12"/>
      <name val="Symbol"/>
      <family val="1"/>
    </font>
    <font>
      <b/>
      <vertAlign val="subscript"/>
      <sz val="12"/>
      <name val="Arial Cyr"/>
      <family val="0"/>
    </font>
    <font>
      <b/>
      <sz val="10"/>
      <color indexed="30"/>
      <name val="Arial Cyr"/>
      <family val="0"/>
    </font>
    <font>
      <sz val="11"/>
      <color indexed="8"/>
      <name val="Arial"/>
      <family val="2"/>
    </font>
    <font>
      <b/>
      <sz val="10"/>
      <color indexed="10"/>
      <name val="Arial Cyr"/>
      <family val="0"/>
    </font>
    <font>
      <b/>
      <vertAlign val="subscript"/>
      <sz val="10"/>
      <name val="Agency FB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bscript"/>
      <sz val="10"/>
      <name val="Arial"/>
      <family val="2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15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4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7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0" fontId="8" fillId="32" borderId="13" xfId="0" applyFont="1" applyFill="1" applyBorder="1" applyAlignment="1">
      <alignment horizontal="center"/>
    </xf>
    <xf numFmtId="0" fontId="15" fillId="32" borderId="0" xfId="0" applyFont="1" applyFill="1" applyAlignment="1">
      <alignment horizontal="center"/>
    </xf>
    <xf numFmtId="0" fontId="4" fillId="32" borderId="14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/>
    </xf>
    <xf numFmtId="0" fontId="15" fillId="32" borderId="20" xfId="0" applyFont="1" applyFill="1" applyBorder="1" applyAlignment="1">
      <alignment horizontal="center"/>
    </xf>
    <xf numFmtId="0" fontId="15" fillId="32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33</xdr:row>
      <xdr:rowOff>47625</xdr:rowOff>
    </xdr:from>
    <xdr:to>
      <xdr:col>8</xdr:col>
      <xdr:colOff>590550</xdr:colOff>
      <xdr:row>49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b="13507"/>
        <a:stretch>
          <a:fillRect/>
        </a:stretch>
      </xdr:blipFill>
      <xdr:spPr>
        <a:xfrm>
          <a:off x="1209675" y="7143750"/>
          <a:ext cx="42576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17</xdr:row>
      <xdr:rowOff>47625</xdr:rowOff>
    </xdr:from>
    <xdr:to>
      <xdr:col>11</xdr:col>
      <xdr:colOff>828675</xdr:colOff>
      <xdr:row>40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714750"/>
          <a:ext cx="5543550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tabSelected="1" zoomScalePageLayoutView="0" workbookViewId="0" topLeftCell="A1">
      <selection activeCell="P23" sqref="P23"/>
    </sheetView>
  </sheetViews>
  <sheetFormatPr defaultColWidth="9.140625" defaultRowHeight="15"/>
  <cols>
    <col min="14" max="14" width="10.57421875" style="0" customWidth="1"/>
    <col min="15" max="15" width="11.140625" style="0" customWidth="1"/>
  </cols>
  <sheetData>
    <row r="2" spans="1:16" ht="15">
      <c r="A2" s="1"/>
      <c r="B2" s="8" t="s">
        <v>46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75" thickBot="1">
      <c r="A3" s="1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7" customHeight="1" thickBot="1">
      <c r="A4" s="49" t="s">
        <v>24</v>
      </c>
      <c r="B4" s="50"/>
      <c r="C4" s="51"/>
      <c r="D4" s="42" t="s">
        <v>18</v>
      </c>
      <c r="E4" s="43"/>
      <c r="F4" s="43"/>
      <c r="G4" s="43"/>
      <c r="H4" s="44"/>
      <c r="I4" s="42" t="s">
        <v>19</v>
      </c>
      <c r="J4" s="43"/>
      <c r="K4" s="43"/>
      <c r="L4" s="43"/>
      <c r="M4" s="44"/>
      <c r="N4" s="45" t="s">
        <v>20</v>
      </c>
      <c r="O4" s="46"/>
      <c r="P4" s="47" t="s">
        <v>13</v>
      </c>
    </row>
    <row r="5" spans="1:18" ht="17.25" thickBot="1">
      <c r="A5" s="28" t="s">
        <v>21</v>
      </c>
      <c r="B5" s="28" t="s">
        <v>22</v>
      </c>
      <c r="C5" s="28" t="s">
        <v>0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9</v>
      </c>
      <c r="J5" s="24" t="s">
        <v>10</v>
      </c>
      <c r="K5" s="24" t="s">
        <v>11</v>
      </c>
      <c r="L5" s="24" t="s">
        <v>12</v>
      </c>
      <c r="M5" s="24" t="s">
        <v>6</v>
      </c>
      <c r="N5" s="25" t="s">
        <v>1</v>
      </c>
      <c r="O5" s="26" t="s">
        <v>5</v>
      </c>
      <c r="P5" s="48"/>
      <c r="Q5" s="3" t="s">
        <v>1</v>
      </c>
      <c r="R5" s="4"/>
    </row>
    <row r="6" spans="1:18" ht="15.75" thickBot="1">
      <c r="A6" s="12">
        <v>0</v>
      </c>
      <c r="B6" s="12">
        <v>0</v>
      </c>
      <c r="C6" s="12">
        <v>0</v>
      </c>
      <c r="D6" s="10">
        <f>(50+10*ABS(C6-B6-A6+5))*0.1</f>
        <v>10</v>
      </c>
      <c r="E6" s="10">
        <f>500+(C6+1)*5</f>
        <v>505</v>
      </c>
      <c r="F6" s="10">
        <f>0.003+(1+C6)*0.0003</f>
        <v>0.0033</v>
      </c>
      <c r="G6" s="10">
        <f>0.86+0.002*(1+B6+C6)</f>
        <v>0.862</v>
      </c>
      <c r="H6" s="10">
        <f>0.83+0.002*(A6+C6)</f>
        <v>0.83</v>
      </c>
      <c r="I6" s="10">
        <f>500+(C6+1)*5</f>
        <v>505</v>
      </c>
      <c r="J6" s="10">
        <f>D6*0.3</f>
        <v>3</v>
      </c>
      <c r="K6" s="10">
        <f>G6-0.01</f>
        <v>0.852</v>
      </c>
      <c r="L6" s="10">
        <f>G6</f>
        <v>0.862</v>
      </c>
      <c r="M6" s="10">
        <f>0.83+0.002*(A6+C6)</f>
        <v>0.83</v>
      </c>
      <c r="N6" s="11" t="str">
        <f>IF((B6+C6)&gt;5,"3","2")</f>
        <v>2</v>
      </c>
      <c r="O6" s="10">
        <f>0.86+0.002*(1+B6+C6)</f>
        <v>0.862</v>
      </c>
      <c r="P6" s="27">
        <f>100+5*(A6+B6+C6)</f>
        <v>100</v>
      </c>
      <c r="Q6" s="4">
        <f>1+0.1*(B6+C6)</f>
        <v>1</v>
      </c>
      <c r="R6" s="4"/>
    </row>
    <row r="7" spans="1:18" ht="15">
      <c r="A7" s="13" t="s">
        <v>15</v>
      </c>
      <c r="B7" s="14"/>
      <c r="C7" s="14"/>
      <c r="D7" s="5"/>
      <c r="E7" s="6"/>
      <c r="F7" s="5"/>
      <c r="G7" s="7"/>
      <c r="H7" s="6"/>
      <c r="I7" s="5"/>
      <c r="J7" s="5"/>
      <c r="K7" s="7"/>
      <c r="L7" s="5"/>
      <c r="M7" s="5"/>
      <c r="N7" s="5"/>
      <c r="O7" s="5"/>
      <c r="P7" s="5"/>
      <c r="Q7" s="4" t="e">
        <f>1+0.1*(B7+#REF!+2)</f>
        <v>#REF!</v>
      </c>
      <c r="R7" s="4">
        <f>250*D7</f>
        <v>0</v>
      </c>
    </row>
    <row r="8" spans="1:18" ht="15">
      <c r="A8" s="2"/>
      <c r="B8" s="2"/>
      <c r="C8" s="2"/>
      <c r="D8" s="5"/>
      <c r="E8" s="5"/>
      <c r="F8" s="5"/>
      <c r="G8" s="7"/>
      <c r="H8" s="5"/>
      <c r="I8" s="5"/>
      <c r="J8" s="5"/>
      <c r="K8" s="7"/>
      <c r="L8" s="5"/>
      <c r="M8" s="5"/>
      <c r="N8" s="5"/>
      <c r="O8" s="5"/>
      <c r="P8" s="5"/>
      <c r="Q8" s="4">
        <f>0.5+0.1*(B8+C8)</f>
        <v>0.5</v>
      </c>
      <c r="R8" s="4"/>
    </row>
    <row r="9" spans="1:18" ht="15">
      <c r="A9" s="2"/>
      <c r="B9" s="2"/>
      <c r="C9" s="2"/>
      <c r="D9" s="5"/>
      <c r="E9" s="5"/>
      <c r="F9" s="5"/>
      <c r="G9" s="7"/>
      <c r="H9" s="5"/>
      <c r="I9" s="5"/>
      <c r="J9" s="5"/>
      <c r="K9" s="7"/>
      <c r="L9" s="5"/>
      <c r="M9" s="5"/>
      <c r="N9" s="5"/>
      <c r="O9" s="5"/>
      <c r="P9" s="5"/>
      <c r="Q9" s="4">
        <f>1+0.1*(B9+C9)</f>
        <v>1</v>
      </c>
      <c r="R9" s="4">
        <f>280*D9</f>
        <v>0</v>
      </c>
    </row>
    <row r="10" spans="1:18" ht="18.75">
      <c r="A10" s="2"/>
      <c r="B10" s="2"/>
      <c r="C10" s="15"/>
      <c r="D10" s="16"/>
      <c r="E10" s="16"/>
      <c r="F10" s="16"/>
      <c r="G10" s="16"/>
      <c r="H10" s="16"/>
      <c r="I10" s="17" t="s">
        <v>14</v>
      </c>
      <c r="J10" s="16"/>
      <c r="K10" s="16"/>
      <c r="L10" s="16"/>
      <c r="M10" s="16"/>
      <c r="N10" s="16"/>
      <c r="O10" s="16"/>
      <c r="P10" s="16"/>
      <c r="Q10" s="16"/>
      <c r="R10" s="2"/>
    </row>
    <row r="11" spans="1:18" ht="15">
      <c r="A11" s="2"/>
      <c r="B11" s="2"/>
      <c r="C11" s="16"/>
      <c r="D11" s="18"/>
      <c r="E11" s="19"/>
      <c r="F11" s="18"/>
      <c r="G11" s="20"/>
      <c r="H11" s="19"/>
      <c r="I11" s="18"/>
      <c r="J11" s="18"/>
      <c r="K11" s="20"/>
      <c r="L11" s="18"/>
      <c r="M11" s="18"/>
      <c r="N11" s="18"/>
      <c r="O11" s="18"/>
      <c r="P11" s="18"/>
      <c r="Q11" s="21">
        <f>0.9+0.1*(B11+C11+2)</f>
        <v>1.1</v>
      </c>
      <c r="R11" s="4">
        <f>400*D11</f>
        <v>0</v>
      </c>
    </row>
    <row r="12" spans="1:18" ht="19.5">
      <c r="A12" s="2"/>
      <c r="B12" s="2"/>
      <c r="C12" s="22" t="s">
        <v>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8"/>
      <c r="Q12" s="21"/>
      <c r="R12" s="4"/>
    </row>
    <row r="13" spans="1:17" ht="15.75">
      <c r="A13" s="2"/>
      <c r="B13" s="2"/>
      <c r="C13" s="23" t="s">
        <v>7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8" ht="15.75">
      <c r="A14" s="2"/>
      <c r="B14" s="2"/>
      <c r="C14" s="22" t="s">
        <v>8</v>
      </c>
      <c r="D14" s="15"/>
      <c r="E14" s="15"/>
      <c r="F14" s="15"/>
      <c r="G14" s="15"/>
      <c r="H14" s="18"/>
      <c r="I14" s="18"/>
      <c r="J14" s="19"/>
      <c r="K14" s="20"/>
      <c r="L14" s="18"/>
      <c r="M14" s="18"/>
      <c r="N14" s="18"/>
      <c r="O14" s="18"/>
      <c r="P14" s="19"/>
      <c r="Q14" s="21"/>
      <c r="R14" s="4"/>
    </row>
    <row r="15" spans="1:18" ht="15.75">
      <c r="A15" s="2"/>
      <c r="B15" s="2"/>
      <c r="C15" s="22" t="s">
        <v>16</v>
      </c>
      <c r="D15" s="15"/>
      <c r="E15" s="15"/>
      <c r="F15" s="15"/>
      <c r="G15" s="15"/>
      <c r="H15" s="15"/>
      <c r="I15" s="15"/>
      <c r="J15" s="15"/>
      <c r="K15" s="20"/>
      <c r="L15" s="18"/>
      <c r="M15" s="18"/>
      <c r="N15" s="18"/>
      <c r="O15" s="18"/>
      <c r="P15" s="18"/>
      <c r="Q15" s="21"/>
      <c r="R15" s="4">
        <f>260*D15</f>
        <v>0</v>
      </c>
    </row>
    <row r="16" spans="3:17" ht="15.75">
      <c r="C16" s="22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9" spans="1:14" ht="15">
      <c r="A19" s="1"/>
      <c r="B19" s="8" t="s">
        <v>47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.75" thickBot="1">
      <c r="A20" s="1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29.25" customHeight="1" thickBot="1">
      <c r="A21" s="49" t="s">
        <v>24</v>
      </c>
      <c r="B21" s="50"/>
      <c r="C21" s="51"/>
      <c r="D21" s="42" t="s">
        <v>38</v>
      </c>
      <c r="E21" s="43"/>
      <c r="F21" s="43"/>
      <c r="G21" s="43"/>
      <c r="H21" s="43"/>
      <c r="I21" s="43"/>
      <c r="J21" s="43"/>
      <c r="K21" s="43"/>
      <c r="L21" s="43"/>
      <c r="M21" s="43"/>
      <c r="N21" s="44"/>
    </row>
    <row r="22" spans="1:16" ht="27.75" thickBot="1">
      <c r="A22" s="28" t="s">
        <v>21</v>
      </c>
      <c r="B22" s="28" t="s">
        <v>22</v>
      </c>
      <c r="C22" s="28" t="s">
        <v>0</v>
      </c>
      <c r="D22" s="24" t="s">
        <v>2</v>
      </c>
      <c r="E22" s="24" t="s">
        <v>25</v>
      </c>
      <c r="F22" s="24" t="s">
        <v>26</v>
      </c>
      <c r="G22" s="24" t="s">
        <v>27</v>
      </c>
      <c r="H22" s="24" t="s">
        <v>28</v>
      </c>
      <c r="I22" s="24" t="s">
        <v>29</v>
      </c>
      <c r="J22" s="24" t="s">
        <v>30</v>
      </c>
      <c r="K22" s="24" t="s">
        <v>11</v>
      </c>
      <c r="L22" s="24" t="s">
        <v>12</v>
      </c>
      <c r="M22" s="25" t="s">
        <v>31</v>
      </c>
      <c r="N22" s="33" t="s">
        <v>32</v>
      </c>
      <c r="O22" s="30"/>
      <c r="P22" s="30"/>
    </row>
    <row r="23" spans="1:16" ht="15.75" thickBot="1">
      <c r="A23" s="12">
        <v>0</v>
      </c>
      <c r="B23" s="12">
        <v>0</v>
      </c>
      <c r="C23" s="12">
        <v>0</v>
      </c>
      <c r="D23" s="10">
        <f>(50+10*ABS(C23-B23-A23+5))*0.1</f>
        <v>10</v>
      </c>
      <c r="E23" s="10">
        <f>500+(C23+1)*5</f>
        <v>505</v>
      </c>
      <c r="F23" s="10">
        <f>0.003+(1+C23)*0.0003</f>
        <v>0.0033</v>
      </c>
      <c r="G23" s="10">
        <f>D23*0.3</f>
        <v>3</v>
      </c>
      <c r="H23" s="10">
        <f>E23</f>
        <v>505</v>
      </c>
      <c r="I23" s="10">
        <f>G23*0.4</f>
        <v>1.2000000000000002</v>
      </c>
      <c r="J23" s="10">
        <f>90+I23*50</f>
        <v>150</v>
      </c>
      <c r="K23" s="10">
        <f>0.9-G23*0.00666666</f>
        <v>0.88000002</v>
      </c>
      <c r="L23" s="10">
        <f>K23+0.032</f>
        <v>0.91200002</v>
      </c>
      <c r="M23" s="11">
        <f>100+(J23-20)</f>
        <v>230</v>
      </c>
      <c r="N23" s="31">
        <f>M23/3.333333333</f>
        <v>69.0000000069</v>
      </c>
      <c r="O23" s="32"/>
      <c r="P23" s="32"/>
    </row>
    <row r="24" spans="1:15" ht="15">
      <c r="A24" s="13" t="s">
        <v>15</v>
      </c>
      <c r="B24" s="14"/>
      <c r="C24" s="14"/>
      <c r="D24" s="5"/>
      <c r="E24" s="6"/>
      <c r="F24" s="5"/>
      <c r="G24" s="7"/>
      <c r="H24" s="6"/>
      <c r="I24" s="5"/>
      <c r="J24" s="5"/>
      <c r="K24" s="7"/>
      <c r="L24" s="5"/>
      <c r="M24" s="5"/>
      <c r="N24" s="5"/>
      <c r="O24" s="4" t="e">
        <f>1+0.1*(B24+#REF!+2)</f>
        <v>#REF!</v>
      </c>
    </row>
    <row r="25" spans="1:15" ht="15">
      <c r="A25" s="2"/>
      <c r="B25" s="2"/>
      <c r="C25" s="2"/>
      <c r="D25" s="5"/>
      <c r="E25" s="5"/>
      <c r="F25" s="5"/>
      <c r="G25" s="7"/>
      <c r="H25" s="5"/>
      <c r="I25" s="5"/>
      <c r="J25" s="5"/>
      <c r="K25" s="7"/>
      <c r="L25" s="5"/>
      <c r="M25" s="5"/>
      <c r="N25" s="5"/>
      <c r="O25" s="4">
        <f>0.5+0.1*(B25+C25)</f>
        <v>0.5</v>
      </c>
    </row>
    <row r="26" spans="1:15" ht="15">
      <c r="A26" s="2"/>
      <c r="B26" s="2"/>
      <c r="C26" s="2"/>
      <c r="D26" s="5"/>
      <c r="E26" s="5"/>
      <c r="F26" s="5"/>
      <c r="G26" s="7"/>
      <c r="H26" s="5"/>
      <c r="I26" s="5"/>
      <c r="J26" s="5"/>
      <c r="K26" s="7"/>
      <c r="L26" s="5"/>
      <c r="M26" s="5"/>
      <c r="N26" s="5"/>
      <c r="O26" s="4">
        <f>1+0.1*(B26+C26)</f>
        <v>1</v>
      </c>
    </row>
    <row r="27" spans="1:15" ht="15.75">
      <c r="A27" s="2"/>
      <c r="B27" s="2"/>
      <c r="C27" s="15" t="s">
        <v>33</v>
      </c>
      <c r="D27" s="16"/>
      <c r="E27" s="16"/>
      <c r="F27" s="16"/>
      <c r="G27" s="16"/>
      <c r="H27" s="16"/>
      <c r="I27" s="17"/>
      <c r="J27" s="16"/>
      <c r="K27" s="16"/>
      <c r="L27" s="16"/>
      <c r="M27" s="16"/>
      <c r="N27" s="16"/>
      <c r="O27" s="16"/>
    </row>
    <row r="28" spans="1:15" ht="15">
      <c r="A28" s="2"/>
      <c r="B28" s="2"/>
      <c r="C28" s="16"/>
      <c r="D28" s="18"/>
      <c r="E28" s="19"/>
      <c r="F28" s="18"/>
      <c r="G28" s="20"/>
      <c r="H28" s="19"/>
      <c r="I28" s="18"/>
      <c r="J28" s="18"/>
      <c r="K28" s="20"/>
      <c r="L28" s="18"/>
      <c r="M28" s="18"/>
      <c r="N28" s="18"/>
      <c r="O28" s="21">
        <f>0.9+0.1*(B28+C28+2)</f>
        <v>1.1</v>
      </c>
    </row>
    <row r="29" spans="1:15" ht="19.5">
      <c r="A29" s="2"/>
      <c r="B29" s="2"/>
      <c r="C29" s="22" t="s">
        <v>36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8"/>
      <c r="O29" s="21"/>
    </row>
    <row r="30" spans="1:15" ht="15.75">
      <c r="A30" s="2"/>
      <c r="B30" s="2"/>
      <c r="C30" s="23" t="s">
        <v>7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5.75">
      <c r="A31" s="2"/>
      <c r="B31" s="2"/>
      <c r="C31" s="22" t="s">
        <v>34</v>
      </c>
      <c r="D31" s="15"/>
      <c r="E31" s="15"/>
      <c r="F31" s="15"/>
      <c r="G31" s="15"/>
      <c r="H31" s="18"/>
      <c r="I31" s="18"/>
      <c r="J31" s="19"/>
      <c r="K31" s="20"/>
      <c r="L31" s="18"/>
      <c r="M31" s="18"/>
      <c r="N31" s="19"/>
      <c r="O31" s="21"/>
    </row>
    <row r="32" spans="1:15" ht="15.75">
      <c r="A32" s="2"/>
      <c r="B32" s="2"/>
      <c r="C32" s="22" t="s">
        <v>37</v>
      </c>
      <c r="D32" s="15"/>
      <c r="E32" s="15"/>
      <c r="F32" s="15"/>
      <c r="G32" s="15"/>
      <c r="H32" s="15"/>
      <c r="I32" s="15"/>
      <c r="J32" s="15"/>
      <c r="K32" s="20"/>
      <c r="L32" s="18"/>
      <c r="M32" s="18"/>
      <c r="N32" s="18"/>
      <c r="O32" s="21"/>
    </row>
    <row r="33" spans="3:15" ht="15.75">
      <c r="C33" s="22" t="s">
        <v>35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</sheetData>
  <sheetProtection/>
  <mergeCells count="7">
    <mergeCell ref="D4:H4"/>
    <mergeCell ref="I4:M4"/>
    <mergeCell ref="N4:O4"/>
    <mergeCell ref="P4:P5"/>
    <mergeCell ref="A4:C4"/>
    <mergeCell ref="A21:C21"/>
    <mergeCell ref="D21:N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selection activeCell="B21" sqref="B21"/>
    </sheetView>
  </sheetViews>
  <sheetFormatPr defaultColWidth="9.140625" defaultRowHeight="15"/>
  <cols>
    <col min="12" max="12" width="21.57421875" style="0" customWidth="1"/>
  </cols>
  <sheetData>
    <row r="2" spans="1:11" ht="15" customHeight="1">
      <c r="A2" s="1"/>
      <c r="B2" s="8" t="s">
        <v>48</v>
      </c>
      <c r="C2" s="9"/>
      <c r="D2" s="9"/>
      <c r="E2" s="9"/>
      <c r="F2" s="9"/>
      <c r="G2" s="9"/>
      <c r="H2" s="9"/>
      <c r="I2" s="9"/>
      <c r="J2" s="9"/>
      <c r="K2" s="9"/>
    </row>
    <row r="3" spans="1:11" ht="15" customHeight="1" thickBot="1">
      <c r="A3" s="1"/>
      <c r="B3" s="8"/>
      <c r="C3" s="9"/>
      <c r="D3" s="9"/>
      <c r="E3" s="9"/>
      <c r="F3" s="9"/>
      <c r="G3" s="9"/>
      <c r="H3" s="9"/>
      <c r="I3" s="9"/>
      <c r="J3" s="9"/>
      <c r="K3" s="9"/>
    </row>
    <row r="4" spans="1:11" ht="30.75" customHeight="1" thickBot="1">
      <c r="A4" s="49" t="s">
        <v>24</v>
      </c>
      <c r="B4" s="50"/>
      <c r="C4" s="50"/>
      <c r="D4" s="42" t="s">
        <v>42</v>
      </c>
      <c r="E4" s="43"/>
      <c r="F4" s="43"/>
      <c r="G4" s="43"/>
      <c r="H4" s="43"/>
      <c r="I4" s="43"/>
      <c r="J4" s="43"/>
      <c r="K4" s="44"/>
    </row>
    <row r="5" spans="1:15" ht="18" thickBot="1">
      <c r="A5" s="29" t="s">
        <v>39</v>
      </c>
      <c r="B5" s="29" t="s">
        <v>22</v>
      </c>
      <c r="C5" s="36" t="s">
        <v>0</v>
      </c>
      <c r="D5" s="38" t="s">
        <v>2</v>
      </c>
      <c r="E5" s="24" t="s">
        <v>43</v>
      </c>
      <c r="F5" s="24" t="s">
        <v>40</v>
      </c>
      <c r="G5" s="24" t="s">
        <v>41</v>
      </c>
      <c r="H5" s="24" t="s">
        <v>4</v>
      </c>
      <c r="I5" s="24" t="s">
        <v>11</v>
      </c>
      <c r="J5" s="26" t="s">
        <v>12</v>
      </c>
      <c r="K5" s="34" t="s">
        <v>13</v>
      </c>
      <c r="M5" s="5"/>
      <c r="N5" s="5"/>
      <c r="O5" s="3" t="s">
        <v>1</v>
      </c>
    </row>
    <row r="6" spans="1:15" ht="15.75" thickBot="1">
      <c r="A6" s="12">
        <v>0</v>
      </c>
      <c r="B6" s="12">
        <v>0</v>
      </c>
      <c r="C6" s="37">
        <v>0</v>
      </c>
      <c r="D6" s="39">
        <f>4+(A6+B6+C6)*0.1</f>
        <v>4</v>
      </c>
      <c r="E6" s="40">
        <f>0.99</f>
        <v>0.99</v>
      </c>
      <c r="F6" s="40">
        <f>0.5+(1+C6)*0.1</f>
        <v>0.6</v>
      </c>
      <c r="G6" s="40">
        <f>14+(B6+C6)*0.1</f>
        <v>14</v>
      </c>
      <c r="H6" s="40">
        <f>0.003+(1+C6)*0.0003</f>
        <v>0.0033</v>
      </c>
      <c r="I6" s="40">
        <f>0.9-0.001*(B6+A6+C6)</f>
        <v>0.9</v>
      </c>
      <c r="J6" s="41">
        <f>I6+0.07</f>
        <v>0.97</v>
      </c>
      <c r="K6" s="35">
        <f>D6*100</f>
        <v>400</v>
      </c>
      <c r="M6" s="5"/>
      <c r="N6" s="5"/>
      <c r="O6" s="4">
        <f>1+0.1*(B6+C6)</f>
        <v>1</v>
      </c>
    </row>
    <row r="7" spans="1:15" ht="15">
      <c r="A7" s="13" t="s">
        <v>15</v>
      </c>
      <c r="B7" s="14"/>
      <c r="C7" s="14"/>
      <c r="D7" s="5"/>
      <c r="E7" s="6"/>
      <c r="F7" s="5"/>
      <c r="G7" s="7"/>
      <c r="H7" s="6"/>
      <c r="I7" s="5"/>
      <c r="J7" s="5"/>
      <c r="K7" s="7"/>
      <c r="L7" s="5"/>
      <c r="M7" s="5"/>
      <c r="N7" s="5"/>
      <c r="O7" s="4"/>
    </row>
    <row r="8" spans="1:15" ht="15">
      <c r="A8" s="2"/>
      <c r="B8" s="2"/>
      <c r="C8" s="2"/>
      <c r="D8" s="5"/>
      <c r="E8" s="5"/>
      <c r="F8" s="5"/>
      <c r="G8" s="7"/>
      <c r="H8" s="5"/>
      <c r="I8" s="5"/>
      <c r="J8" s="5"/>
      <c r="K8" s="7"/>
      <c r="L8" s="5"/>
      <c r="M8" s="5"/>
      <c r="N8" s="5"/>
      <c r="O8" s="4">
        <f>0.5+0.1*(B8+C8)</f>
        <v>0.5</v>
      </c>
    </row>
    <row r="9" spans="1:15" ht="15">
      <c r="A9" s="2"/>
      <c r="B9" s="2"/>
      <c r="C9" s="2"/>
      <c r="D9" s="5"/>
      <c r="E9" s="5"/>
      <c r="F9" s="5"/>
      <c r="G9" s="7"/>
      <c r="H9" s="5"/>
      <c r="I9" s="5"/>
      <c r="J9" s="5"/>
      <c r="K9" s="7"/>
      <c r="L9" s="5"/>
      <c r="M9" s="5"/>
      <c r="N9" s="5"/>
      <c r="O9" s="4">
        <f>1+0.1*(B9+C9)</f>
        <v>1</v>
      </c>
    </row>
    <row r="10" spans="1:15" ht="18.75">
      <c r="A10" s="2"/>
      <c r="B10" s="2"/>
      <c r="C10" s="15"/>
      <c r="D10" s="16"/>
      <c r="E10" s="16"/>
      <c r="F10" s="16"/>
      <c r="G10" s="16"/>
      <c r="H10" s="16"/>
      <c r="I10" s="17" t="s">
        <v>14</v>
      </c>
      <c r="J10" s="16"/>
      <c r="K10" s="16"/>
      <c r="L10" s="16"/>
      <c r="M10" s="16"/>
      <c r="N10" s="16"/>
      <c r="O10" s="16"/>
    </row>
    <row r="11" spans="1:15" ht="15">
      <c r="A11" s="2"/>
      <c r="B11" s="2"/>
      <c r="C11" s="16"/>
      <c r="D11" s="18"/>
      <c r="E11" s="19"/>
      <c r="F11" s="18"/>
      <c r="G11" s="20"/>
      <c r="H11" s="19"/>
      <c r="I11" s="18"/>
      <c r="J11" s="18"/>
      <c r="K11" s="20"/>
      <c r="L11" s="18"/>
      <c r="M11" s="18"/>
      <c r="N11" s="18"/>
      <c r="O11" s="21">
        <f>0.9+0.1*(B11+C11+2)</f>
        <v>1.1</v>
      </c>
    </row>
    <row r="12" spans="1:15" ht="19.5">
      <c r="A12" s="2"/>
      <c r="B12" s="2"/>
      <c r="C12" s="22" t="s">
        <v>36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8"/>
      <c r="O12" s="21"/>
    </row>
    <row r="13" spans="1:15" ht="15.75">
      <c r="A13" s="2"/>
      <c r="B13" s="2"/>
      <c r="C13" s="23" t="s">
        <v>7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.75">
      <c r="A14" s="2"/>
      <c r="B14" s="2"/>
      <c r="C14" s="22" t="s">
        <v>45</v>
      </c>
      <c r="D14" s="15"/>
      <c r="E14" s="15"/>
      <c r="F14" s="15"/>
      <c r="G14" s="15"/>
      <c r="H14" s="18"/>
      <c r="I14" s="18"/>
      <c r="J14" s="19"/>
      <c r="K14" s="20"/>
      <c r="L14" s="18"/>
      <c r="M14" s="18"/>
      <c r="N14" s="19"/>
      <c r="O14" s="21"/>
    </row>
    <row r="15" spans="1:15" ht="15.75">
      <c r="A15" s="2"/>
      <c r="B15" s="2"/>
      <c r="C15" s="22" t="s">
        <v>49</v>
      </c>
      <c r="D15" s="15"/>
      <c r="E15" s="15"/>
      <c r="F15" s="15"/>
      <c r="G15" s="15"/>
      <c r="H15" s="15"/>
      <c r="I15" s="15"/>
      <c r="J15" s="15"/>
      <c r="K15" s="20"/>
      <c r="L15" s="18"/>
      <c r="M15" s="18"/>
      <c r="N15" s="18"/>
      <c r="O15" s="21"/>
    </row>
    <row r="16" spans="3:15" ht="18.75">
      <c r="C16" s="22" t="s">
        <v>44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</sheetData>
  <sheetProtection/>
  <mergeCells count="2">
    <mergeCell ref="A4:C4"/>
    <mergeCell ref="D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Chuhin</dc:creator>
  <cp:keywords/>
  <dc:description/>
  <cp:lastModifiedBy>Admin</cp:lastModifiedBy>
  <dcterms:created xsi:type="dcterms:W3CDTF">2013-10-22T10:20:35Z</dcterms:created>
  <dcterms:modified xsi:type="dcterms:W3CDTF">2021-02-11T06:55:22Z</dcterms:modified>
  <cp:category/>
  <cp:version/>
  <cp:contentType/>
  <cp:contentStatus/>
</cp:coreProperties>
</file>